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Financial_Aid_Grants\CHILD\CHILDCAR\"/>
    </mc:Choice>
  </mc:AlternateContent>
  <bookViews>
    <workbookView xWindow="0" yWindow="0" windowWidth="11430" windowHeight="5910"/>
  </bookViews>
  <sheets>
    <sheet name="CALC" sheetId="1" r:id="rId1"/>
    <sheet name="Award Table $6500" sheetId="3" r:id="rId2"/>
  </sheets>
  <definedNames>
    <definedName name="_xlnm.Print_Area" localSheetId="0">CALC!$B$2:$E$26</definedName>
  </definedNames>
  <calcPr calcId="162913"/>
</workbook>
</file>

<file path=xl/calcChain.xml><?xml version="1.0" encoding="utf-8"?>
<calcChain xmlns="http://schemas.openxmlformats.org/spreadsheetml/2006/main">
  <c r="E16" i="1" l="1"/>
  <c r="E22" i="1"/>
  <c r="C3" i="3" l="1"/>
  <c r="C4" i="3"/>
  <c r="C5" i="3"/>
  <c r="C6" i="3"/>
  <c r="C7" i="3"/>
  <c r="C8" i="3"/>
  <c r="C9" i="3"/>
  <c r="C10" i="3"/>
  <c r="C11" i="3"/>
  <c r="E12" i="1" l="1"/>
  <c r="E13" i="1" l="1"/>
  <c r="E23" i="1" l="1"/>
  <c r="E17" i="1"/>
  <c r="E19" i="1" l="1"/>
  <c r="E18" i="1"/>
  <c r="D21" i="1"/>
  <c r="E24" i="1"/>
  <c r="E25" i="1" l="1"/>
</calcChain>
</file>

<file path=xl/sharedStrings.xml><?xml version="1.0" encoding="utf-8"?>
<sst xmlns="http://schemas.openxmlformats.org/spreadsheetml/2006/main" count="79" uniqueCount="46">
  <si>
    <t>Student's Name:</t>
  </si>
  <si>
    <t>Student's SSN:</t>
  </si>
  <si>
    <t>Eligible Weekly Expense if more than 40 hours:</t>
  </si>
  <si>
    <t>Users of this spreadsheet are responsible for the accuracy of all calculations!</t>
  </si>
  <si>
    <r>
      <t xml:space="preserve">Number of Terms/Payment Periods in School's Academic Year </t>
    </r>
    <r>
      <rPr>
        <sz val="12"/>
        <rFont val="Verdana"/>
        <family val="2"/>
      </rPr>
      <t>= Enter '2' for semester, '3' for quarter</t>
    </r>
  </si>
  <si>
    <t>Reported Total Hours of Child Care per Week:</t>
  </si>
  <si>
    <r>
      <t xml:space="preserve">Actual Child Care Costs Per Week: </t>
    </r>
    <r>
      <rPr>
        <sz val="12"/>
        <rFont val="Verdana"/>
        <family val="2"/>
      </rPr>
      <t>(Be sure to subtract other child care assistance from gross charges)</t>
    </r>
  </si>
  <si>
    <t>Actual Costs for Term (weekly hours capped at 40)</t>
  </si>
  <si>
    <t>Enter a 'Y' in this yellow box if the provider is charging a more expensive rate for infant care and the school requested permission from OHE on the annual program participation form to increase the maximum award by 10% for higher infant care costs.</t>
  </si>
  <si>
    <t>Hourly Cap for Provider Charges:  (Enter $5 for home day care; $10 for center care)</t>
  </si>
  <si>
    <t>Number of Weeks in Term for Which Student is Purchasing Child Care Services</t>
  </si>
  <si>
    <t>Child's Name and Term Calculated:</t>
  </si>
  <si>
    <t>TO RESET FORM, PRESS CTRL+SHIFT+T</t>
  </si>
  <si>
    <t>Date and time of Calculation:</t>
  </si>
  <si>
    <t>(An award calculation must be completed for each child per term.)</t>
  </si>
  <si>
    <t xml:space="preserve">Number of Credits for Which Student is Enrolled for Term: When credits have a fraction round down when entering, i.e. 12.5 enter 12. </t>
  </si>
  <si>
    <t>Undergraduate</t>
  </si>
  <si>
    <t>Graduate</t>
  </si>
  <si>
    <t xml:space="preserve"> Ed Level ^</t>
  </si>
  <si>
    <r>
      <t xml:space="preserve">Minnesota Postsecondary Child Care Grant Calculator 2021-2022  </t>
    </r>
    <r>
      <rPr>
        <sz val="20"/>
        <color indexed="10"/>
        <rFont val="Verdana"/>
        <family val="2"/>
      </rPr>
      <t xml:space="preserve"> </t>
    </r>
  </si>
  <si>
    <t>EFC_start</t>
  </si>
  <si>
    <t>EFC_end</t>
  </si>
  <si>
    <t>Full-Time Award</t>
  </si>
  <si>
    <t>3 Quarter Time Award</t>
  </si>
  <si>
    <t>Half Time Award</t>
  </si>
  <si>
    <t>Less than Half Time Award</t>
  </si>
  <si>
    <t>EFC as reported on the FAFSA or the Minnesota Dream Act Application</t>
  </si>
  <si>
    <t>Lookup Column</t>
  </si>
  <si>
    <t>Student Enrollment Status</t>
  </si>
  <si>
    <t>Report Field</t>
  </si>
  <si>
    <t>Less than Half Time</t>
  </si>
  <si>
    <t>Half Time</t>
  </si>
  <si>
    <t>3 Quarter Time</t>
  </si>
  <si>
    <t>Full-Time</t>
  </si>
  <si>
    <t>Level</t>
  </si>
  <si>
    <t>Enrollment Level</t>
  </si>
  <si>
    <r>
      <t xml:space="preserve">Enrollment Status - </t>
    </r>
    <r>
      <rPr>
        <b/>
        <sz val="10"/>
        <color rgb="FFFF0000"/>
        <rFont val="Calibri"/>
        <family val="2"/>
        <scheme val="minor"/>
      </rPr>
      <t>This table is used to make sure the formulas pull the right value from the award chart above (should be hidden in final spreadsheet)</t>
    </r>
  </si>
  <si>
    <t>Postsecondary Child Care Grant Award Table - Annual Award Amount Per Child</t>
  </si>
  <si>
    <r>
      <t xml:space="preserve">Maximum </t>
    </r>
    <r>
      <rPr>
        <b/>
        <sz val="12"/>
        <color rgb="FFFF0000"/>
        <rFont val="Verdana"/>
        <family val="2"/>
      </rPr>
      <t>Term</t>
    </r>
    <r>
      <rPr>
        <b/>
        <sz val="12"/>
        <rFont val="Verdana"/>
        <family val="2"/>
      </rPr>
      <t xml:space="preserve"> Award Adjusted for Student's Enrollment Level (Annual Award/Number of Terms):</t>
    </r>
  </si>
  <si>
    <r>
      <t xml:space="preserve">Child Care </t>
    </r>
    <r>
      <rPr>
        <sz val="20"/>
        <color rgb="FFFF0000"/>
        <rFont val="Verdana"/>
        <family val="2"/>
      </rPr>
      <t>Term</t>
    </r>
    <r>
      <rPr>
        <sz val="20"/>
        <rFont val="Verdana"/>
        <family val="2"/>
      </rPr>
      <t xml:space="preserve"> Award:</t>
    </r>
  </si>
  <si>
    <r>
      <t xml:space="preserve">Maximum Full-Time </t>
    </r>
    <r>
      <rPr>
        <b/>
        <sz val="12"/>
        <color theme="3" tint="0.39997558519241921"/>
        <rFont val="Verdana"/>
        <family val="2"/>
      </rPr>
      <t>Annual</t>
    </r>
    <r>
      <rPr>
        <b/>
        <sz val="12"/>
        <rFont val="Verdana"/>
        <family val="2"/>
      </rPr>
      <t xml:space="preserve"> Award from MN Office of Higher Education Chart for this student's EFC</t>
    </r>
  </si>
  <si>
    <r>
      <t xml:space="preserve">This spreadsheet can be used to calculate the term award for the Postsecondary Child Care Grant.  The school is responsible for entering the correct values in all of the yellow boxes.  The award for the term will be the lesser of the student's net actual child care costs or the maximum annual award for the student's expected family contribution (EFC) after it has been adjusted for term length and enrollment level.   The actual child care costs entered on this spreadsheet should represent net costs after other child care assistance (Basic Sliding Fee Program, court-ordered child care payments from the child's other parent, Postsecondary Child Care Grant received by the child's other parent, etc.) has been subtracted from gross child care charges.  Because program policy caps actual child care charges at $5 per hour for home day care or $10 per hour for center day care and no more than 40 hours per week, this spreadsheet will cap those variables accordingly in determining the award based on </t>
    </r>
    <r>
      <rPr>
        <b/>
        <sz val="10"/>
        <color rgb="FFFF0000"/>
        <rFont val="Verdana"/>
        <family val="2"/>
      </rPr>
      <t>what the user enters in cell C23.</t>
    </r>
  </si>
  <si>
    <t>EFC Range based on Student EFC</t>
  </si>
  <si>
    <r>
      <t xml:space="preserve">Maximum Full-Time </t>
    </r>
    <r>
      <rPr>
        <b/>
        <sz val="12"/>
        <color theme="3" tint="0.39997558519241921"/>
        <rFont val="Verdana"/>
        <family val="2"/>
      </rPr>
      <t>Annual</t>
    </r>
    <r>
      <rPr>
        <b/>
        <sz val="12"/>
        <rFont val="Verdana"/>
        <family val="2"/>
      </rPr>
      <t xml:space="preserve"> Award per Statutory Language Inflated by 10% for Infant Care Adjustment</t>
    </r>
  </si>
  <si>
    <t>Actual Costs for Term (hourly rate capped at cell C22)</t>
  </si>
  <si>
    <r>
      <t xml:space="preserve">Maximum </t>
    </r>
    <r>
      <rPr>
        <b/>
        <sz val="12"/>
        <color theme="4"/>
        <rFont val="Verdana"/>
        <family val="2"/>
      </rPr>
      <t>Annual</t>
    </r>
    <r>
      <rPr>
        <b/>
        <sz val="12"/>
        <rFont val="Verdana"/>
        <family val="2"/>
      </rPr>
      <t xml:space="preserve"> Award Adjusted for Student's Enrollment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</si>
</sst>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quot;$&quot;#,##0.00"/>
    <numFmt numFmtId="165" formatCode="000\-00\-0000"/>
    <numFmt numFmtId="166" formatCode="[$-409]m/d/yy\ h:mm\ AM/PM;@"/>
    <numFmt numFmtId="167" formatCode="&quot;$&quot;#,##0"/>
  </numFmts>
  <fonts count="36" x14ac:knownFonts="1">
    <font>
      <sz val="10"/>
      <name val="Arial"/>
    </font>
    <font>
      <sz val="11"/>
      <color theme="1"/>
      <name val="Calibri"/>
      <family val="2"/>
      <scheme val="minor"/>
    </font>
    <font>
      <sz val="12"/>
      <name val="Arial"/>
      <family val="2"/>
    </font>
    <font>
      <sz val="8"/>
      <name val="Arial"/>
      <family val="2"/>
    </font>
    <font>
      <sz val="12"/>
      <name val="Verdana"/>
      <family val="2"/>
    </font>
    <font>
      <sz val="8"/>
      <name val="Verdana"/>
      <family val="2"/>
    </font>
    <font>
      <b/>
      <sz val="12"/>
      <name val="Verdana"/>
      <family val="2"/>
    </font>
    <font>
      <sz val="10"/>
      <name val="Verdana"/>
      <family val="2"/>
    </font>
    <font>
      <sz val="11"/>
      <name val="Verdana"/>
      <family val="2"/>
    </font>
    <font>
      <b/>
      <sz val="10"/>
      <name val="Verdana"/>
      <family val="2"/>
    </font>
    <font>
      <sz val="14"/>
      <name val="Verdana"/>
      <family val="2"/>
    </font>
    <font>
      <sz val="14"/>
      <name val="Arial"/>
      <family val="2"/>
    </font>
    <font>
      <sz val="20"/>
      <name val="Verdana"/>
      <family val="2"/>
    </font>
    <font>
      <sz val="22"/>
      <name val="Arial"/>
      <family val="2"/>
    </font>
    <font>
      <sz val="22"/>
      <name val="Arial"/>
      <family val="2"/>
    </font>
    <font>
      <b/>
      <sz val="12"/>
      <name val="Arial"/>
      <family val="2"/>
    </font>
    <font>
      <b/>
      <sz val="8"/>
      <name val="Arial"/>
      <family val="2"/>
    </font>
    <font>
      <sz val="10"/>
      <color indexed="12"/>
      <name val="Arial"/>
      <family val="2"/>
    </font>
    <font>
      <b/>
      <sz val="12"/>
      <color indexed="12"/>
      <name val="Arial"/>
      <family val="2"/>
    </font>
    <font>
      <sz val="10"/>
      <name val="Arial"/>
      <family val="2"/>
    </font>
    <font>
      <b/>
      <sz val="11"/>
      <name val="Verdana"/>
      <family val="2"/>
    </font>
    <font>
      <sz val="20"/>
      <color indexed="10"/>
      <name val="Verdana"/>
      <family val="2"/>
    </font>
    <font>
      <sz val="11"/>
      <color rgb="FFFF0000"/>
      <name val="Calibri"/>
      <family val="2"/>
      <scheme val="minor"/>
    </font>
    <font>
      <b/>
      <sz val="11"/>
      <color theme="1"/>
      <name val="Calibri"/>
      <family val="2"/>
      <scheme val="minor"/>
    </font>
    <font>
      <sz val="10"/>
      <color rgb="FFFF0000"/>
      <name val="Verdana"/>
      <family val="2"/>
    </font>
    <font>
      <b/>
      <sz val="10"/>
      <color rgb="FFFF0000"/>
      <name val="Verdana"/>
      <family val="2"/>
    </font>
    <font>
      <b/>
      <sz val="14"/>
      <color theme="1"/>
      <name val="Calibri"/>
      <family val="2"/>
      <scheme val="minor"/>
    </font>
    <font>
      <sz val="11"/>
      <name val="Calibri"/>
      <family val="2"/>
      <scheme val="minor"/>
    </font>
    <font>
      <b/>
      <sz val="12"/>
      <color theme="0"/>
      <name val="Verdana"/>
      <family val="2"/>
    </font>
    <font>
      <b/>
      <sz val="14"/>
      <color rgb="FFFF0000"/>
      <name val="Calibri"/>
      <family val="2"/>
      <scheme val="minor"/>
    </font>
    <font>
      <b/>
      <sz val="10"/>
      <color rgb="FFFF0000"/>
      <name val="Calibri"/>
      <family val="2"/>
      <scheme val="minor"/>
    </font>
    <font>
      <b/>
      <sz val="12"/>
      <color rgb="FFFF0000"/>
      <name val="Verdana"/>
      <family val="2"/>
    </font>
    <font>
      <b/>
      <sz val="12"/>
      <color theme="3" tint="0.39997558519241921"/>
      <name val="Verdana"/>
      <family val="2"/>
    </font>
    <font>
      <sz val="12"/>
      <color rgb="FFFF0000"/>
      <name val="Arial"/>
      <family val="2"/>
    </font>
    <font>
      <sz val="20"/>
      <color rgb="FFFF0000"/>
      <name val="Verdana"/>
      <family val="2"/>
    </font>
    <font>
      <b/>
      <sz val="12"/>
      <color theme="4"/>
      <name val="Verdana"/>
      <family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FFFF"/>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5" fontId="19" fillId="0" borderId="0" applyFont="0" applyFill="0" applyBorder="0" applyAlignment="0" applyProtection="0"/>
    <xf numFmtId="0" fontId="1" fillId="0" borderId="0"/>
  </cellStyleXfs>
  <cellXfs count="122">
    <xf numFmtId="0" fontId="0" fillId="0" borderId="0" xfId="0"/>
    <xf numFmtId="0" fontId="0" fillId="0" borderId="0" xfId="0" applyAlignment="1" applyProtection="1">
      <alignment horizontal="right" wrapText="1"/>
    </xf>
    <xf numFmtId="164" fontId="0" fillId="0" borderId="0" xfId="0" applyNumberFormat="1" applyProtection="1"/>
    <xf numFmtId="0" fontId="0" fillId="0" borderId="0" xfId="0" applyProtection="1"/>
    <xf numFmtId="0" fontId="6" fillId="0" borderId="1" xfId="0" applyFont="1" applyBorder="1" applyAlignment="1" applyProtection="1">
      <alignment horizontal="right" vertical="center" wrapText="1"/>
    </xf>
    <xf numFmtId="0" fontId="6" fillId="0" borderId="2"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5" fillId="0" borderId="4" xfId="0" applyFont="1" applyBorder="1" applyAlignment="1" applyProtection="1">
      <alignment horizontal="right" vertical="top" wrapText="1"/>
    </xf>
    <xf numFmtId="0" fontId="0" fillId="0" borderId="0" xfId="0" applyFill="1" applyProtection="1"/>
    <xf numFmtId="0" fontId="2" fillId="0" borderId="0" xfId="0" quotePrefix="1" applyFont="1" applyProtection="1"/>
    <xf numFmtId="0" fontId="2" fillId="0" borderId="0" xfId="0" applyFont="1" applyAlignment="1" applyProtection="1">
      <alignment horizontal="right" wrapText="1"/>
    </xf>
    <xf numFmtId="164" fontId="2" fillId="0" borderId="0" xfId="0" applyNumberFormat="1" applyFont="1" applyProtection="1"/>
    <xf numFmtId="0" fontId="0" fillId="0" borderId="0" xfId="0" quotePrefix="1" applyProtection="1"/>
    <xf numFmtId="0" fontId="6" fillId="0" borderId="8" xfId="0" applyFont="1" applyBorder="1" applyAlignment="1" applyProtection="1">
      <alignment horizontal="right" vertical="center" wrapText="1"/>
    </xf>
    <xf numFmtId="164" fontId="13" fillId="0" borderId="0" xfId="0" quotePrefix="1" applyNumberFormat="1" applyFont="1" applyProtection="1"/>
    <xf numFmtId="0" fontId="14" fillId="0" borderId="0" xfId="0" quotePrefix="1" applyFont="1" applyProtection="1"/>
    <xf numFmtId="0" fontId="6" fillId="0" borderId="3" xfId="0" applyFont="1" applyBorder="1" applyAlignment="1" applyProtection="1">
      <alignment horizontal="left" vertical="center" wrapText="1"/>
    </xf>
    <xf numFmtId="0" fontId="16" fillId="0" borderId="10" xfId="0" applyFont="1" applyBorder="1" applyAlignment="1">
      <alignment horizontal="left" wrapText="1"/>
    </xf>
    <xf numFmtId="0" fontId="0" fillId="0" borderId="0" xfId="0" applyProtection="1">
      <protection locked="0"/>
    </xf>
    <xf numFmtId="0" fontId="6" fillId="0" borderId="7" xfId="0" applyFont="1" applyBorder="1" applyAlignment="1" applyProtection="1">
      <alignment wrapText="1"/>
    </xf>
    <xf numFmtId="0" fontId="6" fillId="0" borderId="9" xfId="0" applyFont="1" applyFill="1" applyBorder="1" applyAlignment="1" applyProtection="1">
      <alignment horizontal="left" vertical="center" wrapText="1"/>
    </xf>
    <xf numFmtId="167" fontId="6" fillId="4" borderId="10"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right" vertical="center"/>
      <protection locked="0"/>
    </xf>
    <xf numFmtId="0" fontId="15" fillId="5" borderId="6" xfId="0" applyFont="1" applyFill="1" applyBorder="1" applyAlignment="1" applyProtection="1">
      <alignment horizontal="center" vertical="center" wrapText="1"/>
      <protection locked="0"/>
    </xf>
    <xf numFmtId="167" fontId="4" fillId="3" borderId="12" xfId="0" applyNumberFormat="1" applyFont="1" applyFill="1" applyBorder="1" applyAlignment="1" applyProtection="1">
      <alignment vertical="center"/>
    </xf>
    <xf numFmtId="166" fontId="11" fillId="6" borderId="10" xfId="0" applyNumberFormat="1" applyFont="1" applyFill="1" applyBorder="1" applyAlignment="1" applyProtection="1">
      <alignment horizontal="center" vertical="center"/>
    </xf>
    <xf numFmtId="0" fontId="8" fillId="7" borderId="10" xfId="0" applyFont="1" applyFill="1" applyBorder="1" applyAlignment="1" applyProtection="1">
      <alignment horizontal="center" vertical="center" wrapText="1"/>
    </xf>
    <xf numFmtId="0" fontId="12" fillId="8" borderId="6" xfId="0" applyFont="1" applyFill="1" applyBorder="1" applyProtection="1"/>
    <xf numFmtId="167" fontId="12" fillId="8" borderId="13" xfId="0" applyNumberFormat="1" applyFont="1" applyFill="1" applyBorder="1" applyAlignment="1" applyProtection="1">
      <alignment horizontal="center" vertical="center"/>
    </xf>
    <xf numFmtId="167" fontId="4" fillId="0" borderId="0" xfId="0" applyNumberFormat="1" applyFont="1" applyFill="1" applyBorder="1" applyAlignment="1" applyProtection="1">
      <alignment vertical="center"/>
    </xf>
    <xf numFmtId="0" fontId="6" fillId="0" borderId="10" xfId="0" applyFont="1" applyBorder="1" applyProtection="1"/>
    <xf numFmtId="0" fontId="2" fillId="0" borderId="0" xfId="0" applyFont="1" applyProtection="1"/>
    <xf numFmtId="0" fontId="4" fillId="6" borderId="10" xfId="0" applyFont="1" applyFill="1" applyBorder="1" applyProtection="1">
      <protection locked="0"/>
    </xf>
    <xf numFmtId="0" fontId="26" fillId="0" borderId="0" xfId="2" applyFont="1"/>
    <xf numFmtId="0" fontId="1" fillId="0" borderId="0" xfId="2"/>
    <xf numFmtId="0" fontId="1" fillId="0" borderId="23" xfId="2" applyBorder="1" applyAlignment="1">
      <alignment horizontal="center" vertical="center"/>
    </xf>
    <xf numFmtId="0" fontId="1" fillId="0" borderId="31" xfId="2" applyBorder="1" applyAlignment="1">
      <alignment horizontal="center" vertical="center"/>
    </xf>
    <xf numFmtId="167" fontId="1" fillId="0" borderId="20" xfId="2" applyNumberFormat="1" applyBorder="1" applyAlignment="1">
      <alignment horizontal="center"/>
    </xf>
    <xf numFmtId="167" fontId="1" fillId="0" borderId="10" xfId="2" applyNumberFormat="1" applyBorder="1" applyAlignment="1">
      <alignment horizontal="center"/>
    </xf>
    <xf numFmtId="167" fontId="1" fillId="0" borderId="22" xfId="2" applyNumberFormat="1" applyBorder="1" applyAlignment="1">
      <alignment horizontal="center"/>
    </xf>
    <xf numFmtId="167" fontId="1" fillId="0" borderId="33" xfId="2" applyNumberFormat="1" applyBorder="1" applyAlignment="1">
      <alignment horizontal="center"/>
    </xf>
    <xf numFmtId="0" fontId="1" fillId="0" borderId="31" xfId="2" applyBorder="1" applyAlignment="1">
      <alignment horizontal="center" vertical="center" wrapText="1"/>
    </xf>
    <xf numFmtId="0" fontId="1" fillId="0" borderId="30" xfId="2" applyBorder="1" applyAlignment="1">
      <alignment horizontal="center" wrapText="1"/>
    </xf>
    <xf numFmtId="167" fontId="27" fillId="0" borderId="10" xfId="2" applyNumberFormat="1" applyFont="1" applyBorder="1" applyAlignment="1">
      <alignment horizontal="center"/>
    </xf>
    <xf numFmtId="167" fontId="1" fillId="0" borderId="32" xfId="2" applyNumberFormat="1" applyBorder="1" applyAlignment="1">
      <alignment horizontal="center"/>
    </xf>
    <xf numFmtId="167" fontId="1" fillId="0" borderId="14" xfId="2" applyNumberFormat="1" applyBorder="1" applyAlignment="1">
      <alignment horizontal="center"/>
    </xf>
    <xf numFmtId="0" fontId="6" fillId="0" borderId="21" xfId="0" applyFont="1" applyBorder="1" applyAlignment="1" applyProtection="1">
      <alignment vertical="center"/>
    </xf>
    <xf numFmtId="0" fontId="6" fillId="0" borderId="5" xfId="0" applyFont="1" applyBorder="1" applyAlignment="1" applyProtection="1">
      <alignment vertical="center"/>
    </xf>
    <xf numFmtId="0" fontId="19" fillId="0" borderId="0" xfId="0" applyFont="1" applyProtection="1"/>
    <xf numFmtId="0" fontId="1" fillId="0" borderId="32" xfId="2" applyNumberFormat="1" applyFont="1" applyFill="1" applyBorder="1" applyAlignment="1">
      <alignment horizontal="center" vertical="center" wrapText="1"/>
    </xf>
    <xf numFmtId="0" fontId="23" fillId="0" borderId="23" xfId="2" applyNumberFormat="1" applyFont="1" applyFill="1" applyBorder="1" applyAlignment="1">
      <alignment horizontal="center" vertical="center" wrapText="1"/>
    </xf>
    <xf numFmtId="0" fontId="23" fillId="0" borderId="31" xfId="2" applyNumberFormat="1" applyFont="1" applyFill="1" applyBorder="1" applyAlignment="1">
      <alignment horizontal="center" wrapText="1"/>
    </xf>
    <xf numFmtId="0" fontId="23" fillId="0" borderId="31" xfId="2" applyNumberFormat="1" applyFont="1" applyFill="1" applyBorder="1" applyAlignment="1">
      <alignment horizontal="center" vertical="center" wrapText="1"/>
    </xf>
    <xf numFmtId="0" fontId="23" fillId="0" borderId="30" xfId="2" applyNumberFormat="1" applyFont="1" applyFill="1" applyBorder="1" applyAlignment="1">
      <alignment vertical="center" wrapText="1"/>
    </xf>
    <xf numFmtId="0" fontId="1" fillId="0" borderId="14" xfId="2" applyNumberFormat="1" applyFont="1" applyFill="1" applyBorder="1" applyAlignment="1">
      <alignment horizontal="center" vertical="center" wrapText="1"/>
    </xf>
    <xf numFmtId="0" fontId="1" fillId="0" borderId="20" xfId="2" applyFill="1" applyBorder="1" applyAlignment="1">
      <alignment vertical="center"/>
    </xf>
    <xf numFmtId="0" fontId="1" fillId="0" borderId="10" xfId="2" applyFill="1" applyBorder="1" applyAlignment="1">
      <alignment horizontal="center" vertical="center"/>
    </xf>
    <xf numFmtId="0" fontId="1" fillId="0" borderId="22" xfId="2" applyFill="1" applyBorder="1" applyAlignment="1">
      <alignment vertical="center"/>
    </xf>
    <xf numFmtId="0" fontId="1" fillId="0" borderId="33" xfId="2" applyFill="1" applyBorder="1" applyAlignment="1">
      <alignment horizontal="center" vertical="center"/>
    </xf>
    <xf numFmtId="0" fontId="28" fillId="0" borderId="23" xfId="0" applyFont="1" applyBorder="1" applyAlignment="1" applyProtection="1">
      <alignment horizontal="right" vertical="center"/>
    </xf>
    <xf numFmtId="1" fontId="2" fillId="9" borderId="33" xfId="0" applyNumberFormat="1" applyFont="1" applyFill="1" applyBorder="1" applyAlignment="1" applyProtection="1">
      <alignment horizontal="center" vertical="center"/>
    </xf>
    <xf numFmtId="167" fontId="4" fillId="3" borderId="10" xfId="0" applyNumberFormat="1" applyFont="1" applyFill="1" applyBorder="1" applyAlignment="1" applyProtection="1">
      <alignment vertical="center"/>
    </xf>
    <xf numFmtId="1" fontId="1" fillId="0" borderId="0" xfId="2" applyNumberFormat="1"/>
    <xf numFmtId="2" fontId="1" fillId="0" borderId="0" xfId="2" applyNumberFormat="1"/>
    <xf numFmtId="167" fontId="4" fillId="4"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locked="0"/>
    </xf>
    <xf numFmtId="0" fontId="22" fillId="0" borderId="31" xfId="2" applyFont="1" applyBorder="1" applyAlignment="1">
      <alignment horizontal="center" vertical="center" wrapText="1"/>
    </xf>
    <xf numFmtId="0" fontId="29" fillId="0" borderId="0" xfId="2" applyFont="1"/>
    <xf numFmtId="1" fontId="4" fillId="4" borderId="13" xfId="0" applyNumberFormat="1" applyFont="1" applyFill="1" applyBorder="1" applyAlignment="1" applyProtection="1">
      <alignment vertical="center"/>
      <protection locked="0"/>
    </xf>
    <xf numFmtId="1" fontId="33" fillId="9" borderId="31" xfId="0" applyNumberFormat="1" applyFont="1" applyFill="1" applyBorder="1" applyAlignment="1" applyProtection="1">
      <alignment horizontal="center" vertical="center"/>
    </xf>
    <xf numFmtId="167" fontId="4" fillId="4" borderId="10" xfId="0" applyNumberFormat="1" applyFont="1" applyFill="1" applyBorder="1" applyAlignment="1" applyProtection="1">
      <alignment vertical="center"/>
      <protection locked="0"/>
    </xf>
    <xf numFmtId="0" fontId="15" fillId="0" borderId="30" xfId="0" quotePrefix="1" applyFont="1" applyBorder="1" applyAlignment="1" applyProtection="1">
      <alignment horizontal="center" vertical="center" wrapText="1"/>
    </xf>
    <xf numFmtId="0" fontId="2" fillId="0" borderId="5" xfId="0" quotePrefix="1" applyFont="1" applyBorder="1" applyAlignment="1" applyProtection="1">
      <alignment horizontal="center" vertical="center" wrapText="1"/>
    </xf>
    <xf numFmtId="0" fontId="2" fillId="0" borderId="23" xfId="0" quotePrefix="1" applyFont="1" applyBorder="1" applyAlignment="1" applyProtection="1">
      <alignment horizontal="center" vertical="center" wrapText="1"/>
    </xf>
    <xf numFmtId="0" fontId="6" fillId="0" borderId="9" xfId="0" applyFont="1" applyBorder="1" applyAlignment="1" applyProtection="1">
      <alignment horizontal="left" vertical="center" wrapText="1"/>
    </xf>
    <xf numFmtId="0" fontId="15" fillId="0" borderId="7" xfId="0" applyFont="1" applyBorder="1" applyAlignment="1">
      <alignment horizontal="left"/>
    </xf>
    <xf numFmtId="0" fontId="15" fillId="0" borderId="20" xfId="0" applyFont="1" applyBorder="1" applyAlignment="1">
      <alignment horizontal="left"/>
    </xf>
    <xf numFmtId="0" fontId="12" fillId="8" borderId="3" xfId="0" applyFont="1" applyFill="1" applyBorder="1" applyAlignment="1" applyProtection="1">
      <alignment horizontal="right" vertical="center" wrapText="1"/>
    </xf>
    <xf numFmtId="0" fontId="12" fillId="8" borderId="6" xfId="0" applyFont="1" applyFill="1" applyBorder="1" applyAlignment="1" applyProtection="1"/>
    <xf numFmtId="0" fontId="6" fillId="0" borderId="9" xfId="0" applyFont="1" applyBorder="1" applyAlignment="1" applyProtection="1">
      <alignment horizontal="right" vertical="center" wrapText="1"/>
    </xf>
    <xf numFmtId="0" fontId="9" fillId="0" borderId="20" xfId="0" applyFont="1" applyBorder="1" applyAlignment="1" applyProtection="1"/>
    <xf numFmtId="0" fontId="6" fillId="0" borderId="3"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0" fillId="0" borderId="21" xfId="0" applyBorder="1" applyAlignment="1"/>
    <xf numFmtId="0" fontId="0" fillId="0" borderId="5" xfId="0" applyBorder="1" applyAlignment="1"/>
    <xf numFmtId="4" fontId="4" fillId="4" borderId="13" xfId="0" applyNumberFormat="1" applyFont="1" applyFill="1" applyBorder="1" applyAlignment="1" applyProtection="1">
      <alignment horizontal="center" vertical="center"/>
      <protection locked="0"/>
    </xf>
    <xf numFmtId="4" fontId="7" fillId="4" borderId="11" xfId="0" applyNumberFormat="1" applyFont="1" applyFill="1" applyBorder="1" applyAlignment="1" applyProtection="1">
      <alignment horizontal="center" vertical="center"/>
      <protection locked="0"/>
    </xf>
    <xf numFmtId="0" fontId="6" fillId="0" borderId="3"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22" xfId="0" applyFont="1" applyBorder="1" applyAlignment="1" applyProtection="1">
      <alignment horizontal="right" vertical="center"/>
    </xf>
    <xf numFmtId="0" fontId="6" fillId="2" borderId="9"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6" fillId="0" borderId="35"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12" fillId="0" borderId="24"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164" fontId="10" fillId="4" borderId="25" xfId="0" applyNumberFormat="1" applyFont="1" applyFill="1" applyBorder="1" applyAlignment="1" applyProtection="1">
      <alignment horizontal="left" vertical="center"/>
      <protection locked="0"/>
    </xf>
    <xf numFmtId="0" fontId="10" fillId="4" borderId="26" xfId="0" applyFont="1" applyFill="1" applyBorder="1" applyAlignment="1" applyProtection="1">
      <alignment horizontal="left" vertical="center"/>
      <protection locked="0"/>
    </xf>
    <xf numFmtId="0" fontId="10" fillId="4" borderId="27" xfId="0" applyFont="1" applyFill="1" applyBorder="1" applyAlignment="1" applyProtection="1">
      <alignment horizontal="left" vertical="center"/>
      <protection locked="0"/>
    </xf>
    <xf numFmtId="0" fontId="24" fillId="0" borderId="4" xfId="0" applyFont="1" applyBorder="1" applyAlignment="1" applyProtection="1">
      <alignment horizontal="left" vertical="center" wrapText="1"/>
    </xf>
    <xf numFmtId="0" fontId="24" fillId="0" borderId="28" xfId="0" applyFont="1" applyBorder="1" applyAlignment="1" applyProtection="1">
      <alignment horizontal="left" vertical="center" wrapText="1"/>
    </xf>
    <xf numFmtId="0" fontId="24" fillId="0" borderId="28" xfId="0" applyFont="1" applyBorder="1" applyAlignment="1" applyProtection="1">
      <alignment wrapText="1"/>
    </xf>
    <xf numFmtId="0" fontId="24" fillId="0" borderId="29" xfId="0" applyFont="1" applyBorder="1" applyAlignment="1" applyProtection="1">
      <alignment wrapText="1"/>
    </xf>
    <xf numFmtId="165" fontId="10" fillId="4" borderId="14" xfId="0" applyNumberFormat="1" applyFont="1" applyFill="1" applyBorder="1" applyAlignment="1" applyProtection="1">
      <alignment horizontal="left" vertical="center"/>
      <protection locked="0"/>
    </xf>
    <xf numFmtId="165" fontId="10" fillId="4" borderId="6" xfId="0" applyNumberFormat="1" applyFont="1" applyFill="1" applyBorder="1" applyAlignment="1" applyProtection="1">
      <alignment horizontal="left" vertical="center"/>
      <protection locked="0"/>
    </xf>
    <xf numFmtId="165" fontId="10" fillId="4" borderId="15" xfId="0" applyNumberFormat="1" applyFont="1" applyFill="1" applyBorder="1" applyAlignment="1" applyProtection="1">
      <alignment horizontal="left" vertical="center"/>
      <protection locked="0"/>
    </xf>
    <xf numFmtId="164" fontId="10" fillId="4" borderId="14" xfId="0" applyNumberFormat="1" applyFont="1" applyFill="1" applyBorder="1" applyAlignment="1" applyProtection="1">
      <alignment horizontal="left" vertical="center"/>
      <protection locked="0"/>
    </xf>
    <xf numFmtId="0" fontId="0" fillId="0" borderId="6"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0" xfId="0" applyProtection="1">
      <protection locked="0"/>
    </xf>
    <xf numFmtId="0" fontId="0" fillId="0" borderId="17" xfId="0" applyBorder="1" applyProtection="1">
      <protection locked="0"/>
    </xf>
    <xf numFmtId="166" fontId="18" fillId="0" borderId="18" xfId="0" applyNumberFormat="1" applyFont="1" applyBorder="1" applyAlignment="1" applyProtection="1">
      <alignment horizontal="center" vertical="center"/>
    </xf>
    <xf numFmtId="0" fontId="17" fillId="0" borderId="19" xfId="0" applyFont="1" applyBorder="1" applyAlignment="1">
      <alignment horizontal="center" vertical="center"/>
    </xf>
  </cellXfs>
  <cellStyles count="3">
    <cellStyle name="Currency0" xfId="1"/>
    <cellStyle name="Normal" xfId="0" builtinId="0"/>
    <cellStyle name="Normal 2" xfId="2"/>
  </cellStyles>
  <dxfs count="20">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7" formatCode="&quot;$&quot;#,##0"/>
      <alignment horizontal="center" textRotation="0" indent="0" justifyLastLine="0" shrinkToFit="0" readingOrder="0"/>
      <border diagonalUp="0" diagonalDown="0" outline="0">
        <left style="thin">
          <color indexed="64"/>
        </left>
        <right/>
        <top style="thin">
          <color indexed="64"/>
        </top>
        <bottom style="thin">
          <color indexed="64"/>
        </bottom>
      </border>
    </dxf>
    <dxf>
      <numFmt numFmtId="167" formatCode="&quot;$&quot;#,##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quot;$&quot;#,##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quot;$&quot;#,##0"/>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quot;$&quot;#,##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7" formatCode="&quot;$&quot;#,##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7" formatCode="&quot;$&quot;#,##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indexed="64"/>
        </left>
        <right style="thin">
          <color indexed="64"/>
        </right>
        <top/>
        <bottom/>
      </border>
    </dxf>
  </dxfs>
  <tableStyles count="0" defaultTableStyle="TableStyleMedium9" defaultPivotStyle="PivotStyleLight16"/>
  <colors>
    <mruColors>
      <color rgb="FFCC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65313</xdr:colOff>
      <xdr:row>18</xdr:row>
      <xdr:rowOff>399369</xdr:rowOff>
    </xdr:from>
    <xdr:to>
      <xdr:col>5</xdr:col>
      <xdr:colOff>745985</xdr:colOff>
      <xdr:row>18</xdr:row>
      <xdr:rowOff>400387</xdr:rowOff>
    </xdr:to>
    <xdr:sp macro="" textlink="">
      <xdr:nvSpPr>
        <xdr:cNvPr id="1535" name="Line 4"/>
        <xdr:cNvSpPr>
          <a:spLocks noChangeShapeType="1"/>
        </xdr:cNvSpPr>
      </xdr:nvSpPr>
      <xdr:spPr bwMode="auto">
        <a:xfrm flipH="1" flipV="1">
          <a:off x="10066563" y="9781073"/>
          <a:ext cx="680672" cy="10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103470</xdr:colOff>
      <xdr:row>22</xdr:row>
      <xdr:rowOff>226217</xdr:rowOff>
    </xdr:from>
    <xdr:to>
      <xdr:col>5</xdr:col>
      <xdr:colOff>657478</xdr:colOff>
      <xdr:row>22</xdr:row>
      <xdr:rowOff>227588</xdr:rowOff>
    </xdr:to>
    <xdr:sp macro="" textlink="">
      <xdr:nvSpPr>
        <xdr:cNvPr id="1536" name="Line 5"/>
        <xdr:cNvSpPr>
          <a:spLocks noChangeShapeType="1"/>
        </xdr:cNvSpPr>
      </xdr:nvSpPr>
      <xdr:spPr bwMode="auto">
        <a:xfrm flipH="1" flipV="1">
          <a:off x="10104720" y="11761582"/>
          <a:ext cx="554008" cy="13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153972</xdr:colOff>
      <xdr:row>23</xdr:row>
      <xdr:rowOff>181427</xdr:rowOff>
    </xdr:from>
    <xdr:to>
      <xdr:col>5</xdr:col>
      <xdr:colOff>711143</xdr:colOff>
      <xdr:row>23</xdr:row>
      <xdr:rowOff>187689</xdr:rowOff>
    </xdr:to>
    <xdr:sp macro="" textlink="">
      <xdr:nvSpPr>
        <xdr:cNvPr id="1537" name="Line 6"/>
        <xdr:cNvSpPr>
          <a:spLocks noChangeShapeType="1"/>
        </xdr:cNvSpPr>
      </xdr:nvSpPr>
      <xdr:spPr bwMode="auto">
        <a:xfrm flipH="1">
          <a:off x="10165805" y="11749010"/>
          <a:ext cx="557171" cy="626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857250</xdr:colOff>
      <xdr:row>18</xdr:row>
      <xdr:rowOff>309562</xdr:rowOff>
    </xdr:from>
    <xdr:to>
      <xdr:col>9</xdr:col>
      <xdr:colOff>552449</xdr:colOff>
      <xdr:row>23</xdr:row>
      <xdr:rowOff>285750</xdr:rowOff>
    </xdr:to>
    <xdr:sp macro="" textlink="">
      <xdr:nvSpPr>
        <xdr:cNvPr id="2" name="TextBox 1"/>
        <xdr:cNvSpPr txBox="1"/>
      </xdr:nvSpPr>
      <xdr:spPr>
        <a:xfrm>
          <a:off x="10858500" y="9320212"/>
          <a:ext cx="2209799" cy="2662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en-US" sz="3200" b="1">
              <a:solidFill>
                <a:srgbClr val="FF0000"/>
              </a:solidFill>
              <a:effectLst/>
              <a:latin typeface="+mn-lt"/>
              <a:ea typeface="+mn-ea"/>
              <a:cs typeface="+mn-cs"/>
            </a:rPr>
            <a:t>Use the lesser of the three calculations</a:t>
          </a:r>
          <a:endParaRPr lang="en-US" sz="3200" b="1">
            <a:solidFill>
              <a:srgbClr val="FF0000"/>
            </a:solidFill>
            <a:effectLst/>
          </a:endParaRPr>
        </a:p>
      </xdr:txBody>
    </xdr:sp>
    <xdr:clientData/>
  </xdr:twoCellAnchor>
</xdr:wsDr>
</file>

<file path=xl/tables/table1.xml><?xml version="1.0" encoding="utf-8"?>
<table xmlns="http://schemas.openxmlformats.org/spreadsheetml/2006/main" id="1" name="Table16" displayName="Table16" ref="A2:G11" totalsRowShown="0" headerRowDxfId="19" headerRowBorderDxfId="18" tableBorderDxfId="17" totalsRowBorderDxfId="16">
  <tableColumns count="7">
    <tableColumn id="1" name="EFC_start" dataDxfId="15"/>
    <tableColumn id="2" name="EFC_end" dataDxfId="14"/>
    <tableColumn id="8" name="EFC Range based on Student EFC" dataDxfId="13" dataCellStyle="Normal 2">
      <calculatedColumnFormula>IF(CALC!$E$11&gt;=Table16[[#This Row],[EFC_start]],IF(CALC!$E$11&lt;=Table16[[#This Row],[EFC_end]],"Y","N"),"N")</calculatedColumnFormula>
    </tableColumn>
    <tableColumn id="3" name="Full-Time Award" dataDxfId="12"/>
    <tableColumn id="4" name="3 Quarter Time Award" dataDxfId="11"/>
    <tableColumn id="5" name="Half Time Award" dataDxfId="10"/>
    <tableColumn id="6" name="Less than Half Time Award" dataDxfId="9"/>
  </tableColumns>
  <tableStyleInfo name="TableStyleLight1" showFirstColumn="0" showLastColumn="0" showRowStripes="1" showColumnStripes="0"/>
</table>
</file>

<file path=xl/tables/table2.xml><?xml version="1.0" encoding="utf-8"?>
<table xmlns="http://schemas.openxmlformats.org/spreadsheetml/2006/main" id="3" name="Table3" displayName="Table3" ref="A14:D32" totalsRowShown="0" headerRowDxfId="8" dataDxfId="6" headerRowBorderDxfId="7" tableBorderDxfId="5" totalsRowBorderDxfId="4">
  <tableColumns count="4">
    <tableColumn id="1" name="Level" dataDxfId="3" dataCellStyle="Normal 2"/>
    <tableColumn id="2" name="Student Enrollment Status" dataDxfId="2" dataCellStyle="Normal 2"/>
    <tableColumn id="3" name="Lookup Column" dataDxfId="1" dataCellStyle="Normal 2"/>
    <tableColumn id="4" name="Report Field" dataDxfId="0" dataCellStyle="Normal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9"/>
  <sheetViews>
    <sheetView showGridLines="0" tabSelected="1" zoomScale="90" zoomScaleNormal="90" workbookViewId="0">
      <selection activeCell="C3" sqref="C3:E3"/>
    </sheetView>
  </sheetViews>
  <sheetFormatPr defaultColWidth="9.140625" defaultRowHeight="12.75" x14ac:dyDescent="0.2"/>
  <cols>
    <col min="1" max="1" width="17.7109375" style="3" customWidth="1"/>
    <col min="2" max="2" width="47.7109375" style="1" customWidth="1"/>
    <col min="3" max="3" width="34.85546875" style="2" customWidth="1"/>
    <col min="4" max="4" width="21.7109375" style="3" customWidth="1"/>
    <col min="5" max="5" width="28" style="3" customWidth="1"/>
    <col min="6" max="6" width="19.42578125" style="3" bestFit="1" customWidth="1"/>
    <col min="7" max="8" width="9.140625" style="3"/>
    <col min="9" max="9" width="9.140625" style="3" hidden="1" customWidth="1"/>
    <col min="10" max="16384" width="9.140625" style="3"/>
  </cols>
  <sheetData>
    <row r="1" spans="2:10" ht="13.5" thickBot="1" x14ac:dyDescent="0.25"/>
    <row r="2" spans="2:10" ht="81.75" customHeight="1" thickBot="1" x14ac:dyDescent="0.25">
      <c r="B2" s="101" t="s">
        <v>19</v>
      </c>
      <c r="C2" s="102"/>
      <c r="D2" s="102"/>
      <c r="E2" s="103"/>
      <c r="F2" s="18"/>
    </row>
    <row r="3" spans="2:10" ht="34.5" customHeight="1" x14ac:dyDescent="0.2">
      <c r="B3" s="4" t="s">
        <v>0</v>
      </c>
      <c r="C3" s="104"/>
      <c r="D3" s="105"/>
      <c r="E3" s="106"/>
    </row>
    <row r="4" spans="2:10" ht="34.5" customHeight="1" x14ac:dyDescent="0.2">
      <c r="B4" s="5" t="s">
        <v>1</v>
      </c>
      <c r="C4" s="111"/>
      <c r="D4" s="112"/>
      <c r="E4" s="113"/>
    </row>
    <row r="5" spans="2:10" ht="33" customHeight="1" x14ac:dyDescent="0.2">
      <c r="B5" s="6" t="s">
        <v>11</v>
      </c>
      <c r="C5" s="114"/>
      <c r="D5" s="115"/>
      <c r="E5" s="116"/>
    </row>
    <row r="6" spans="2:10" ht="13.5" customHeight="1" thickBot="1" x14ac:dyDescent="0.25">
      <c r="B6" s="7" t="s">
        <v>14</v>
      </c>
      <c r="C6" s="117"/>
      <c r="D6" s="118"/>
      <c r="E6" s="119"/>
    </row>
    <row r="7" spans="2:10" ht="27.75" customHeight="1" thickBot="1" x14ac:dyDescent="0.25">
      <c r="B7" s="13" t="s">
        <v>13</v>
      </c>
      <c r="C7" s="25"/>
      <c r="D7" s="120" t="s">
        <v>12</v>
      </c>
      <c r="E7" s="121"/>
    </row>
    <row r="8" spans="2:10" ht="117.75" customHeight="1" thickBot="1" x14ac:dyDescent="0.25">
      <c r="B8" s="107" t="s">
        <v>41</v>
      </c>
      <c r="C8" s="108"/>
      <c r="D8" s="109"/>
      <c r="E8" s="110"/>
    </row>
    <row r="9" spans="2:10" ht="52.5" customHeight="1" x14ac:dyDescent="0.2">
      <c r="B9" s="95" t="s">
        <v>4</v>
      </c>
      <c r="C9" s="96"/>
      <c r="D9" s="97"/>
      <c r="E9" s="22"/>
    </row>
    <row r="10" spans="2:10" ht="30" customHeight="1" x14ac:dyDescent="0.2">
      <c r="B10" s="74" t="s">
        <v>10</v>
      </c>
      <c r="C10" s="93"/>
      <c r="D10" s="94"/>
      <c r="E10" s="68"/>
    </row>
    <row r="11" spans="2:10" ht="27.75" customHeight="1" x14ac:dyDescent="0.2">
      <c r="B11" s="98" t="s">
        <v>26</v>
      </c>
      <c r="C11" s="99"/>
      <c r="D11" s="100"/>
      <c r="E11" s="70"/>
    </row>
    <row r="12" spans="2:10" ht="27.75" customHeight="1" x14ac:dyDescent="0.25">
      <c r="B12" s="74" t="s">
        <v>40</v>
      </c>
      <c r="C12" s="75"/>
      <c r="D12" s="76"/>
      <c r="E12" s="61">
        <f>VLOOKUP("Y",Table16[[#All],[EFC Range based on Student EFC]:[Less than Half Time Award]],2,FALSE)</f>
        <v>6500</v>
      </c>
    </row>
    <row r="13" spans="2:10" ht="80.25" customHeight="1" x14ac:dyDescent="0.2">
      <c r="B13" s="16" t="s">
        <v>43</v>
      </c>
      <c r="C13" s="17" t="s">
        <v>8</v>
      </c>
      <c r="D13" s="23"/>
      <c r="E13" s="61">
        <f>IF(D13="Y",ROUND(E12*1.1,0),E12)</f>
        <v>6500</v>
      </c>
      <c r="J13" s="29"/>
    </row>
    <row r="14" spans="2:10" ht="27.75" customHeight="1" x14ac:dyDescent="0.2">
      <c r="B14" s="81" t="s">
        <v>15</v>
      </c>
      <c r="C14" s="82"/>
      <c r="D14" s="32" t="s">
        <v>16</v>
      </c>
      <c r="E14" s="85"/>
      <c r="I14" s="31" t="s">
        <v>16</v>
      </c>
    </row>
    <row r="15" spans="2:10" ht="27.75" customHeight="1" x14ac:dyDescent="0.2">
      <c r="B15" s="83"/>
      <c r="C15" s="84"/>
      <c r="D15" s="30" t="s">
        <v>18</v>
      </c>
      <c r="E15" s="86"/>
      <c r="I15" s="31" t="s">
        <v>17</v>
      </c>
    </row>
    <row r="16" spans="2:10" ht="27.75" customHeight="1" x14ac:dyDescent="0.2">
      <c r="B16" s="87" t="s">
        <v>35</v>
      </c>
      <c r="C16" s="88"/>
      <c r="D16" s="89"/>
      <c r="E16" s="60" t="e">
        <f>IF(D14="Undergraduate",VLOOKUP(IF(D14="Undergraduate",(IF(IF(D14="Undergraduate",ROUNDDOWN($E$14,0)/12,ROUNDDOWN($E$14,0)/6)&gt;1,1,IF(D14="Undergraduate",ROUNDDOWN($E$14,0)/12,ROUNDDOWN($E$14,0)/6)))*12,(IF(IF(D14="Undergraduate",ROUNDDOWN($E$14,0)/12,ROUNDDOWN($E$14,0)/6)&gt;1,1,IF(D14="Undergraduate",ROUNDDOWN($E$14,0)/12,ROUNDDOWN($E$14,0)/6)))*6),'Award Table $6500'!$B$15:$D$26,3,FALSE),VLOOKUP(IF(D14="Undergraduate",(IF(IF(D14="Undergraduate",ROUNDDOWN($E$14,0)/12,ROUNDDOWN($E$14,0)/6)&gt;1,1,IF(D14="Undergraduate",ROUNDDOWN($E$14,0)/12,ROUNDDOWN($E$14,0)/6)))*12,(IF(IF(D14="Undergraduate",ROUNDDOWN($E$14,0)/12,ROUNDDOWN($E$14,0)/6)&gt;1,1,IF(D14="Undergraduate",ROUNDDOWN($E$14,0)/12,ROUNDDOWN($E$14,0)/6)))*6),'Award Table $6500'!$B$27:$D$33,3,FALSE))</f>
        <v>#N/A</v>
      </c>
      <c r="F16" s="48"/>
      <c r="I16" s="31"/>
    </row>
    <row r="17" spans="1:9" ht="18" hidden="1" customHeight="1" x14ac:dyDescent="0.2">
      <c r="B17" s="46"/>
      <c r="C17" s="47"/>
      <c r="D17" s="59"/>
      <c r="E17" s="69" t="e">
        <f>IF(D14="Undergraduate",VLOOKUP(IF(D14="Undergraduate",(IF(IF(D14="Undergraduate",$E$14/12,$E$14/6)&gt;1,1,IF(D14="Undergraduate",$E$14/12,$E$14/6)))*12,(IF(IF(D14="Undergraduate",$E$14/12,$E$14/6)&gt;1,1,IF(D14="Undergraduate",$E$14/12,$E$14/6)))*6),'Award Table $6500'!$B$15:$D$26,2,FALSE),VLOOKUP(IF(D14="Undergraduate",(IF(IF(D14="Undergraduate",$E$14/12,$E$14/6)&gt;1,1,IF(D14="Undergraduate",$E$14/12,$E$14/6)))*12,(IF(IF(D14="Undergraduate",$E$14/12,$E$14/6)&gt;1,1,IF(D14="Undergraduate",$E$14/12,$E$14/6)))*6),'Award Table $6500'!$B$27:$D$33,2,FALSE))</f>
        <v>#N/A</v>
      </c>
      <c r="I17" s="31"/>
    </row>
    <row r="18" spans="1:9" ht="45" customHeight="1" x14ac:dyDescent="0.2">
      <c r="B18" s="90" t="s">
        <v>45</v>
      </c>
      <c r="C18" s="91"/>
      <c r="D18" s="92"/>
      <c r="E18" s="24" t="e">
        <f>ROUND(IF($E$12=$E$13,VLOOKUP("Y",'Award Table $6500'!$C$3:$G$11,CALC!$E$17,FALSE),VLOOKUP("Y",'Award Table $6500'!$C$3:$G$11,CALC!$E$17,FALSE)*1.1),0)</f>
        <v>#REF!</v>
      </c>
      <c r="I18" s="31"/>
    </row>
    <row r="19" spans="1:9" ht="48" customHeight="1" x14ac:dyDescent="0.2">
      <c r="A19" s="8"/>
      <c r="B19" s="90" t="s">
        <v>38</v>
      </c>
      <c r="C19" s="91"/>
      <c r="D19" s="92"/>
      <c r="E19" s="24" t="e">
        <f>ROUND(IF($E$12=$E$13,VLOOKUP("Y",'Award Table $6500'!$C$3:$G$11,CALC!$E$17,FALSE),VLOOKUP("Y",'Award Table $6500'!$C$3:$G$11,CALC!$E$17,FALSE)*1.1)/$E$9,0)</f>
        <v>#REF!</v>
      </c>
      <c r="F19" s="9"/>
    </row>
    <row r="20" spans="1:9" ht="30" customHeight="1" x14ac:dyDescent="0.2">
      <c r="B20" s="74" t="s">
        <v>6</v>
      </c>
      <c r="C20" s="93"/>
      <c r="D20" s="94"/>
      <c r="E20" s="64"/>
    </row>
    <row r="21" spans="1:9" ht="36.75" customHeight="1" x14ac:dyDescent="0.2">
      <c r="B21" s="79" t="s">
        <v>5</v>
      </c>
      <c r="C21" s="80"/>
      <c r="D21" s="26" t="e">
        <f>IF(E20/E21&gt;$C$22,"Hourly Rate Will Be Capped",IF(E20/E21&lt;$C$22,"Hourly Rate OK",IF(E20/E21=$C$22,"Hourly Rate OK")))</f>
        <v>#DIV/0!</v>
      </c>
      <c r="E21" s="65"/>
    </row>
    <row r="22" spans="1:9" ht="66" customHeight="1" x14ac:dyDescent="0.2">
      <c r="B22" s="20" t="s">
        <v>9</v>
      </c>
      <c r="C22" s="21"/>
      <c r="D22" s="19" t="s">
        <v>2</v>
      </c>
      <c r="E22" s="24">
        <f>IF(E21&lt;=40,E20,E20/E21*40)</f>
        <v>0</v>
      </c>
    </row>
    <row r="23" spans="1:9" ht="30" customHeight="1" x14ac:dyDescent="0.2">
      <c r="B23" s="90" t="s">
        <v>44</v>
      </c>
      <c r="C23" s="91"/>
      <c r="D23" s="92"/>
      <c r="E23" s="24" t="e">
        <f>IF(E20/E21 &gt; $C$22,E21*$C$22*E10,E20*E10)</f>
        <v>#DIV/0!</v>
      </c>
    </row>
    <row r="24" spans="1:9" ht="30" customHeight="1" x14ac:dyDescent="0.2">
      <c r="B24" s="90" t="s">
        <v>7</v>
      </c>
      <c r="C24" s="91"/>
      <c r="D24" s="92"/>
      <c r="E24" s="24">
        <f>IF(E22&lt;E20,E22*E10,IF(E22=E20,E20*E10))</f>
        <v>0</v>
      </c>
    </row>
    <row r="25" spans="1:9" ht="30" customHeight="1" x14ac:dyDescent="0.3">
      <c r="B25" s="77" t="s">
        <v>39</v>
      </c>
      <c r="C25" s="78"/>
      <c r="D25" s="27"/>
      <c r="E25" s="28" t="e">
        <f>MINA(E19,E23,E24)</f>
        <v>#REF!</v>
      </c>
    </row>
    <row r="26" spans="1:9" ht="30.75" customHeight="1" x14ac:dyDescent="0.2">
      <c r="B26" s="71" t="s">
        <v>3</v>
      </c>
      <c r="C26" s="72"/>
      <c r="D26" s="72"/>
      <c r="E26" s="73"/>
    </row>
    <row r="27" spans="1:9" ht="18" customHeight="1" x14ac:dyDescent="0.2">
      <c r="B27" s="10"/>
      <c r="C27" s="11"/>
    </row>
    <row r="28" spans="1:9" ht="15" x14ac:dyDescent="0.2">
      <c r="B28" s="10"/>
      <c r="C28" s="11"/>
    </row>
    <row r="29" spans="1:9" ht="15" x14ac:dyDescent="0.2">
      <c r="B29" s="10"/>
      <c r="C29" s="11"/>
      <c r="E29" s="12"/>
    </row>
    <row r="30" spans="1:9" ht="15" x14ac:dyDescent="0.2">
      <c r="B30" s="10"/>
      <c r="C30" s="11"/>
    </row>
    <row r="31" spans="1:9" ht="27" x14ac:dyDescent="0.35">
      <c r="B31" s="10"/>
      <c r="C31" s="14"/>
    </row>
    <row r="32" spans="1:9" ht="27" x14ac:dyDescent="0.35">
      <c r="B32" s="10"/>
      <c r="C32" s="11"/>
      <c r="F32" s="15"/>
    </row>
    <row r="33" spans="2:2" ht="15" x14ac:dyDescent="0.2">
      <c r="B33" s="10"/>
    </row>
    <row r="34" spans="2:2" ht="15" x14ac:dyDescent="0.2">
      <c r="B34" s="10"/>
    </row>
    <row r="35" spans="2:2" ht="15" x14ac:dyDescent="0.2">
      <c r="B35" s="10"/>
    </row>
    <row r="36" spans="2:2" ht="15" x14ac:dyDescent="0.2">
      <c r="B36" s="10"/>
    </row>
    <row r="37" spans="2:2" ht="15" x14ac:dyDescent="0.2">
      <c r="B37" s="10"/>
    </row>
    <row r="38" spans="2:2" ht="15" x14ac:dyDescent="0.2">
      <c r="B38" s="10"/>
    </row>
    <row r="39" spans="2:2" ht="15" x14ac:dyDescent="0.2">
      <c r="B39" s="10"/>
    </row>
    <row r="40" spans="2:2" ht="15" x14ac:dyDescent="0.2">
      <c r="B40" s="10"/>
    </row>
    <row r="41" spans="2:2" ht="15" x14ac:dyDescent="0.2">
      <c r="B41" s="10"/>
    </row>
    <row r="42" spans="2:2" ht="15" x14ac:dyDescent="0.2">
      <c r="B42" s="10"/>
    </row>
    <row r="43" spans="2:2" ht="15" x14ac:dyDescent="0.2">
      <c r="B43" s="10"/>
    </row>
    <row r="44" spans="2:2" ht="15" x14ac:dyDescent="0.2">
      <c r="B44" s="10"/>
    </row>
    <row r="45" spans="2:2" ht="15" x14ac:dyDescent="0.2">
      <c r="B45" s="10"/>
    </row>
    <row r="46" spans="2:2" ht="15" x14ac:dyDescent="0.2">
      <c r="B46" s="10"/>
    </row>
    <row r="47" spans="2:2" ht="15" x14ac:dyDescent="0.2">
      <c r="B47" s="10"/>
    </row>
    <row r="48" spans="2:2" ht="15" x14ac:dyDescent="0.2">
      <c r="B48" s="10"/>
    </row>
    <row r="49" spans="2:2" ht="15" x14ac:dyDescent="0.2">
      <c r="B49" s="10"/>
    </row>
    <row r="50" spans="2:2" ht="15" x14ac:dyDescent="0.2">
      <c r="B50" s="10"/>
    </row>
    <row r="51" spans="2:2" ht="15" x14ac:dyDescent="0.2">
      <c r="B51" s="10"/>
    </row>
    <row r="52" spans="2:2" ht="15" x14ac:dyDescent="0.2">
      <c r="B52" s="10"/>
    </row>
    <row r="53" spans="2:2" ht="15" x14ac:dyDescent="0.2">
      <c r="B53" s="10"/>
    </row>
    <row r="54" spans="2:2" ht="15" x14ac:dyDescent="0.2">
      <c r="B54" s="10"/>
    </row>
    <row r="55" spans="2:2" ht="15" x14ac:dyDescent="0.2">
      <c r="B55" s="10"/>
    </row>
    <row r="56" spans="2:2" ht="15" x14ac:dyDescent="0.2">
      <c r="B56" s="10"/>
    </row>
    <row r="57" spans="2:2" ht="15" x14ac:dyDescent="0.2">
      <c r="B57" s="10"/>
    </row>
    <row r="58" spans="2:2" ht="15" x14ac:dyDescent="0.2">
      <c r="B58" s="10"/>
    </row>
    <row r="59" spans="2:2" ht="15" x14ac:dyDescent="0.2">
      <c r="B59" s="10"/>
    </row>
  </sheetData>
  <protectedRanges>
    <protectedRange sqref="C7" name="Range1"/>
  </protectedRanges>
  <mergeCells count="21">
    <mergeCell ref="B9:D9"/>
    <mergeCell ref="B10:D10"/>
    <mergeCell ref="B11:D11"/>
    <mergeCell ref="B2:E2"/>
    <mergeCell ref="C3:E3"/>
    <mergeCell ref="B8:E8"/>
    <mergeCell ref="C4:E4"/>
    <mergeCell ref="C5:E6"/>
    <mergeCell ref="D7:E7"/>
    <mergeCell ref="B26:E26"/>
    <mergeCell ref="B12:D12"/>
    <mergeCell ref="B25:C25"/>
    <mergeCell ref="B21:C21"/>
    <mergeCell ref="B14:C15"/>
    <mergeCell ref="E14:E15"/>
    <mergeCell ref="B16:D16"/>
    <mergeCell ref="B18:D18"/>
    <mergeCell ref="B19:D19"/>
    <mergeCell ref="B20:D20"/>
    <mergeCell ref="B23:D23"/>
    <mergeCell ref="B24:D24"/>
  </mergeCells>
  <phoneticPr fontId="3" type="noConversion"/>
  <dataValidations count="1">
    <dataValidation type="list" allowBlank="1" showInputMessage="1" showErrorMessage="1" sqref="D14">
      <formula1>$I$14:$I$15</formula1>
    </dataValidation>
  </dataValidations>
  <pageMargins left="0.25" right="0.25" top="1" bottom="1" header="0.5" footer="0.5"/>
  <pageSetup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2"/>
  <sheetViews>
    <sheetView zoomScale="110" zoomScaleNormal="110" workbookViewId="0">
      <selection activeCell="F16" sqref="F16"/>
    </sheetView>
  </sheetViews>
  <sheetFormatPr defaultColWidth="9.140625" defaultRowHeight="15" x14ac:dyDescent="0.25"/>
  <cols>
    <col min="1" max="7" width="13.28515625" style="34" customWidth="1"/>
    <col min="8" max="9" width="9.140625" style="34"/>
    <col min="10" max="12" width="9.7109375" style="34" bestFit="1" customWidth="1"/>
    <col min="13" max="16384" width="9.140625" style="34"/>
  </cols>
  <sheetData>
    <row r="1" spans="1:12" ht="18.75" x14ac:dyDescent="0.3">
      <c r="A1" s="33" t="s">
        <v>37</v>
      </c>
    </row>
    <row r="2" spans="1:12" ht="46.5" customHeight="1" x14ac:dyDescent="0.25">
      <c r="A2" s="35" t="s">
        <v>20</v>
      </c>
      <c r="B2" s="36" t="s">
        <v>21</v>
      </c>
      <c r="C2" s="66" t="s">
        <v>42</v>
      </c>
      <c r="D2" s="41" t="s">
        <v>22</v>
      </c>
      <c r="E2" s="41" t="s">
        <v>23</v>
      </c>
      <c r="F2" s="41" t="s">
        <v>24</v>
      </c>
      <c r="G2" s="42" t="s">
        <v>25</v>
      </c>
    </row>
    <row r="3" spans="1:12" x14ac:dyDescent="0.25">
      <c r="A3" s="37">
        <v>0</v>
      </c>
      <c r="B3" s="38">
        <v>5846</v>
      </c>
      <c r="C3" s="38" t="str">
        <f>IF(CALC!$E$11&gt;=Table16[[#This Row],[EFC_start]],IF(CALC!$E$11&lt;=Table16[[#This Row],[EFC_end]],"Y","N"),"N")</f>
        <v>Y</v>
      </c>
      <c r="D3" s="43">
        <v>6500</v>
      </c>
      <c r="E3" s="38">
        <v>4875</v>
      </c>
      <c r="F3" s="38">
        <v>3250</v>
      </c>
      <c r="G3" s="44">
        <v>1625</v>
      </c>
    </row>
    <row r="4" spans="1:12" x14ac:dyDescent="0.25">
      <c r="A4" s="37">
        <v>5847</v>
      </c>
      <c r="B4" s="38">
        <v>5999</v>
      </c>
      <c r="C4" s="38" t="str">
        <f>IF(CALC!$E$11&gt;=Table16[[#This Row],[EFC_start]],IF(CALC!$E$11&lt;=Table16[[#This Row],[EFC_end]],"Y","N"),"N")</f>
        <v>N</v>
      </c>
      <c r="D4" s="38">
        <v>6347</v>
      </c>
      <c r="E4" s="38">
        <v>4760</v>
      </c>
      <c r="F4" s="38">
        <v>3174</v>
      </c>
      <c r="G4" s="44">
        <v>1587</v>
      </c>
    </row>
    <row r="5" spans="1:12" x14ac:dyDescent="0.25">
      <c r="A5" s="37">
        <v>6000</v>
      </c>
      <c r="B5" s="38">
        <v>6999</v>
      </c>
      <c r="C5" s="38" t="str">
        <f>IF(CALC!$E$11&gt;=Table16[[#This Row],[EFC_start]],IF(CALC!$E$11&lt;=Table16[[#This Row],[EFC_end]],"Y","N"),"N")</f>
        <v>N</v>
      </c>
      <c r="D5" s="38">
        <v>5347</v>
      </c>
      <c r="E5" s="38">
        <v>4010</v>
      </c>
      <c r="F5" s="38">
        <v>2674</v>
      </c>
      <c r="G5" s="44">
        <v>1337</v>
      </c>
      <c r="I5" s="63"/>
      <c r="J5" s="62"/>
      <c r="K5" s="62"/>
      <c r="L5" s="62"/>
    </row>
    <row r="6" spans="1:12" x14ac:dyDescent="0.25">
      <c r="A6" s="37">
        <v>7000</v>
      </c>
      <c r="B6" s="38">
        <v>7999</v>
      </c>
      <c r="C6" s="38" t="str">
        <f>IF(CALC!$E$11&gt;=Table16[[#This Row],[EFC_start]],IF(CALC!$E$11&lt;=Table16[[#This Row],[EFC_end]],"Y","N"),"N")</f>
        <v>N</v>
      </c>
      <c r="D6" s="38">
        <v>4347</v>
      </c>
      <c r="E6" s="38">
        <v>3260</v>
      </c>
      <c r="F6" s="38">
        <v>2174</v>
      </c>
      <c r="G6" s="44">
        <v>1087</v>
      </c>
      <c r="I6" s="63"/>
      <c r="J6" s="62"/>
      <c r="K6" s="62"/>
      <c r="L6" s="62"/>
    </row>
    <row r="7" spans="1:12" x14ac:dyDescent="0.25">
      <c r="A7" s="37">
        <v>8000</v>
      </c>
      <c r="B7" s="38">
        <v>8999</v>
      </c>
      <c r="C7" s="38" t="str">
        <f>IF(CALC!$E$11&gt;=Table16[[#This Row],[EFC_start]],IF(CALC!$E$11&lt;=Table16[[#This Row],[EFC_end]],"Y","N"),"N")</f>
        <v>N</v>
      </c>
      <c r="D7" s="38">
        <v>3347</v>
      </c>
      <c r="E7" s="38">
        <v>2510</v>
      </c>
      <c r="F7" s="38">
        <v>1674</v>
      </c>
      <c r="G7" s="44">
        <v>837</v>
      </c>
    </row>
    <row r="8" spans="1:12" x14ac:dyDescent="0.25">
      <c r="A8" s="37">
        <v>9000</v>
      </c>
      <c r="B8" s="38">
        <v>9999</v>
      </c>
      <c r="C8" s="38" t="str">
        <f>IF(CALC!$E$11&gt;=Table16[[#This Row],[EFC_start]],IF(CALC!$E$11&lt;=Table16[[#This Row],[EFC_end]],"Y","N"),"N")</f>
        <v>N</v>
      </c>
      <c r="D8" s="38">
        <v>2347</v>
      </c>
      <c r="E8" s="38">
        <v>1760</v>
      </c>
      <c r="F8" s="38">
        <v>1174</v>
      </c>
      <c r="G8" s="44">
        <v>587</v>
      </c>
    </row>
    <row r="9" spans="1:12" x14ac:dyDescent="0.25">
      <c r="A9" s="37">
        <v>10000</v>
      </c>
      <c r="B9" s="38">
        <v>10999</v>
      </c>
      <c r="C9" s="38" t="str">
        <f>IF(CALC!$E$11&gt;=Table16[[#This Row],[EFC_start]],IF(CALC!$E$11&lt;=Table16[[#This Row],[EFC_end]],"Y","N"),"N")</f>
        <v>N</v>
      </c>
      <c r="D9" s="38">
        <v>1347</v>
      </c>
      <c r="E9" s="38">
        <v>1010</v>
      </c>
      <c r="F9" s="38">
        <v>674</v>
      </c>
      <c r="G9" s="44">
        <v>337</v>
      </c>
    </row>
    <row r="10" spans="1:12" x14ac:dyDescent="0.25">
      <c r="A10" s="37">
        <v>11000</v>
      </c>
      <c r="B10" s="38">
        <v>11692</v>
      </c>
      <c r="C10" s="38" t="str">
        <f>IF(CALC!$E$11&gt;=Table16[[#This Row],[EFC_start]],IF(CALC!$E$11&lt;=Table16[[#This Row],[EFC_end]],"Y","N"),"N")</f>
        <v>N</v>
      </c>
      <c r="D10" s="38">
        <v>655</v>
      </c>
      <c r="E10" s="38">
        <v>491</v>
      </c>
      <c r="F10" s="38">
        <v>328</v>
      </c>
      <c r="G10" s="44">
        <v>164</v>
      </c>
    </row>
    <row r="11" spans="1:12" x14ac:dyDescent="0.25">
      <c r="A11" s="39">
        <v>11693</v>
      </c>
      <c r="B11" s="40">
        <v>99999</v>
      </c>
      <c r="C11" s="38" t="str">
        <f>IF(CALC!$E$11&gt;=Table16[[#This Row],[EFC_start]],IF(CALC!$E$11&lt;=Table16[[#This Row],[EFC_end]],"Y","N"),"N")</f>
        <v>N</v>
      </c>
      <c r="D11" s="40">
        <v>0</v>
      </c>
      <c r="E11" s="40">
        <v>0</v>
      </c>
      <c r="F11" s="40">
        <v>0</v>
      </c>
      <c r="G11" s="45">
        <v>0</v>
      </c>
    </row>
    <row r="13" spans="1:12" ht="18.75" x14ac:dyDescent="0.3">
      <c r="A13" s="67" t="s">
        <v>36</v>
      </c>
    </row>
    <row r="14" spans="1:12" ht="45" x14ac:dyDescent="0.25">
      <c r="A14" s="50" t="s">
        <v>34</v>
      </c>
      <c r="B14" s="51" t="s">
        <v>28</v>
      </c>
      <c r="C14" s="52" t="s">
        <v>27</v>
      </c>
      <c r="D14" s="53" t="s">
        <v>29</v>
      </c>
    </row>
    <row r="15" spans="1:12" ht="30" x14ac:dyDescent="0.25">
      <c r="A15" s="55" t="s">
        <v>16</v>
      </c>
      <c r="B15" s="56">
        <v>1</v>
      </c>
      <c r="C15" s="56">
        <v>5</v>
      </c>
      <c r="D15" s="49" t="s">
        <v>30</v>
      </c>
    </row>
    <row r="16" spans="1:12" ht="30" x14ac:dyDescent="0.25">
      <c r="A16" s="55" t="s">
        <v>16</v>
      </c>
      <c r="B16" s="56">
        <v>2</v>
      </c>
      <c r="C16" s="56">
        <v>5</v>
      </c>
      <c r="D16" s="49" t="s">
        <v>30</v>
      </c>
    </row>
    <row r="17" spans="1:4" ht="30" x14ac:dyDescent="0.25">
      <c r="A17" s="55" t="s">
        <v>16</v>
      </c>
      <c r="B17" s="56">
        <v>3</v>
      </c>
      <c r="C17" s="56">
        <v>5</v>
      </c>
      <c r="D17" s="49" t="s">
        <v>30</v>
      </c>
    </row>
    <row r="18" spans="1:4" ht="30" x14ac:dyDescent="0.25">
      <c r="A18" s="55" t="s">
        <v>16</v>
      </c>
      <c r="B18" s="56">
        <v>4</v>
      </c>
      <c r="C18" s="56">
        <v>5</v>
      </c>
      <c r="D18" s="49" t="s">
        <v>30</v>
      </c>
    </row>
    <row r="19" spans="1:4" ht="30" x14ac:dyDescent="0.25">
      <c r="A19" s="55" t="s">
        <v>16</v>
      </c>
      <c r="B19" s="56">
        <v>5</v>
      </c>
      <c r="C19" s="56">
        <v>5</v>
      </c>
      <c r="D19" s="49" t="s">
        <v>30</v>
      </c>
    </row>
    <row r="20" spans="1:4" x14ac:dyDescent="0.25">
      <c r="A20" s="55" t="s">
        <v>16</v>
      </c>
      <c r="B20" s="56">
        <v>6</v>
      </c>
      <c r="C20" s="56">
        <v>4</v>
      </c>
      <c r="D20" s="49" t="s">
        <v>31</v>
      </c>
    </row>
    <row r="21" spans="1:4" x14ac:dyDescent="0.25">
      <c r="A21" s="55" t="s">
        <v>16</v>
      </c>
      <c r="B21" s="56">
        <v>7</v>
      </c>
      <c r="C21" s="56">
        <v>4</v>
      </c>
      <c r="D21" s="49" t="s">
        <v>31</v>
      </c>
    </row>
    <row r="22" spans="1:4" x14ac:dyDescent="0.25">
      <c r="A22" s="55" t="s">
        <v>16</v>
      </c>
      <c r="B22" s="56">
        <v>8</v>
      </c>
      <c r="C22" s="56">
        <v>4</v>
      </c>
      <c r="D22" s="49" t="s">
        <v>31</v>
      </c>
    </row>
    <row r="23" spans="1:4" ht="30" x14ac:dyDescent="0.25">
      <c r="A23" s="55" t="s">
        <v>16</v>
      </c>
      <c r="B23" s="56">
        <v>9</v>
      </c>
      <c r="C23" s="56">
        <v>3</v>
      </c>
      <c r="D23" s="49" t="s">
        <v>32</v>
      </c>
    </row>
    <row r="24" spans="1:4" ht="30" x14ac:dyDescent="0.25">
      <c r="A24" s="55" t="s">
        <v>16</v>
      </c>
      <c r="B24" s="56">
        <v>10</v>
      </c>
      <c r="C24" s="56">
        <v>3</v>
      </c>
      <c r="D24" s="49" t="s">
        <v>32</v>
      </c>
    </row>
    <row r="25" spans="1:4" ht="30" x14ac:dyDescent="0.25">
      <c r="A25" s="55" t="s">
        <v>16</v>
      </c>
      <c r="B25" s="56">
        <v>11</v>
      </c>
      <c r="C25" s="56">
        <v>3</v>
      </c>
      <c r="D25" s="49" t="s">
        <v>32</v>
      </c>
    </row>
    <row r="26" spans="1:4" x14ac:dyDescent="0.25">
      <c r="A26" s="55" t="s">
        <v>16</v>
      </c>
      <c r="B26" s="56">
        <v>12</v>
      </c>
      <c r="C26" s="56">
        <v>2</v>
      </c>
      <c r="D26" s="49" t="s">
        <v>33</v>
      </c>
    </row>
    <row r="27" spans="1:4" ht="30" x14ac:dyDescent="0.25">
      <c r="A27" s="55" t="s">
        <v>17</v>
      </c>
      <c r="B27" s="56">
        <v>1</v>
      </c>
      <c r="C27" s="56">
        <v>5</v>
      </c>
      <c r="D27" s="49" t="s">
        <v>30</v>
      </c>
    </row>
    <row r="28" spans="1:4" ht="30" x14ac:dyDescent="0.25">
      <c r="A28" s="55" t="s">
        <v>17</v>
      </c>
      <c r="B28" s="56">
        <v>2</v>
      </c>
      <c r="C28" s="56">
        <v>5</v>
      </c>
      <c r="D28" s="49" t="s">
        <v>30</v>
      </c>
    </row>
    <row r="29" spans="1:4" x14ac:dyDescent="0.25">
      <c r="A29" s="55" t="s">
        <v>17</v>
      </c>
      <c r="B29" s="56">
        <v>3</v>
      </c>
      <c r="C29" s="56">
        <v>4</v>
      </c>
      <c r="D29" s="49" t="s">
        <v>31</v>
      </c>
    </row>
    <row r="30" spans="1:4" x14ac:dyDescent="0.25">
      <c r="A30" s="55" t="s">
        <v>17</v>
      </c>
      <c r="B30" s="56">
        <v>4</v>
      </c>
      <c r="C30" s="56">
        <v>4</v>
      </c>
      <c r="D30" s="49" t="s">
        <v>31</v>
      </c>
    </row>
    <row r="31" spans="1:4" ht="30" x14ac:dyDescent="0.25">
      <c r="A31" s="55" t="s">
        <v>17</v>
      </c>
      <c r="B31" s="56">
        <v>5</v>
      </c>
      <c r="C31" s="56">
        <v>3</v>
      </c>
      <c r="D31" s="49" t="s">
        <v>32</v>
      </c>
    </row>
    <row r="32" spans="1:4" x14ac:dyDescent="0.25">
      <c r="A32" s="57" t="s">
        <v>17</v>
      </c>
      <c r="B32" s="58">
        <v>6</v>
      </c>
      <c r="C32" s="58">
        <v>2</v>
      </c>
      <c r="D32" s="54" t="s">
        <v>33</v>
      </c>
    </row>
  </sheetData>
  <sheetProtection sheet="1" objects="1" scenarios="1"/>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vt:lpstr>
      <vt:lpstr>Award Table $6500</vt:lpstr>
      <vt:lpstr>CALC!Print_Area</vt:lpstr>
    </vt:vector>
  </TitlesOfParts>
  <Company>Hibbing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Meredith Fergus</dc:creator>
  <cp:lastModifiedBy>Brenda Larter</cp:lastModifiedBy>
  <cp:lastPrinted>2010-05-27T15:11:07Z</cp:lastPrinted>
  <dcterms:created xsi:type="dcterms:W3CDTF">2004-10-12T21:06:13Z</dcterms:created>
  <dcterms:modified xsi:type="dcterms:W3CDTF">2021-08-04T19:32:14Z</dcterms:modified>
</cp:coreProperties>
</file>